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rvinlabs-my.sharepoint.com/personal/alex_marvin-labs_com/Documents/"/>
    </mc:Choice>
  </mc:AlternateContent>
  <xr:revisionPtr revIDLastSave="112" documentId="8_{46EE834A-E1DD-43C1-8BCA-A0545EFD39B7}" xr6:coauthVersionLast="47" xr6:coauthVersionMax="47" xr10:uidLastSave="{898690AD-4686-4F1C-B072-69C161071213}"/>
  <bookViews>
    <workbookView xWindow="-28920" yWindow="-2205" windowWidth="29040" windowHeight="15720" xr2:uid="{8E641C0B-3F09-4DC8-964E-7073079E0E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H16" i="1"/>
  <c r="H9" i="1"/>
  <c r="I9" i="1"/>
  <c r="J9" i="1"/>
  <c r="K9" i="1"/>
  <c r="L9" i="1"/>
  <c r="G13" i="1"/>
  <c r="I13" i="1" s="1"/>
  <c r="G14" i="1"/>
  <c r="I14" i="1" s="1"/>
  <c r="G15" i="1"/>
  <c r="I15" i="1" s="1"/>
  <c r="G12" i="1"/>
  <c r="I12" i="1" s="1"/>
  <c r="C8" i="1"/>
  <c r="C34" i="1" s="1"/>
  <c r="D8" i="1"/>
  <c r="D34" i="1" s="1"/>
  <c r="E8" i="1"/>
  <c r="E34" i="1" s="1"/>
  <c r="F8" i="1"/>
  <c r="F34" i="1" s="1"/>
  <c r="G8" i="1"/>
  <c r="G34" i="1" s="1"/>
  <c r="I8" i="1"/>
  <c r="I34" i="1" s="1"/>
  <c r="J8" i="1"/>
  <c r="J34" i="1" s="1"/>
  <c r="K8" i="1"/>
  <c r="K34" i="1" s="1"/>
  <c r="L8" i="1"/>
  <c r="L34" i="1" s="1"/>
  <c r="H8" i="1"/>
  <c r="H34" i="1" s="1"/>
  <c r="G9" i="1" l="1"/>
  <c r="I16" i="1"/>
  <c r="I17" i="1" s="1"/>
  <c r="I20" i="1"/>
  <c r="J15" i="1"/>
  <c r="I23" i="1"/>
  <c r="J14" i="1"/>
  <c r="I22" i="1"/>
  <c r="J13" i="1"/>
  <c r="K13" i="1" s="1"/>
  <c r="I21" i="1"/>
  <c r="K15" i="1"/>
  <c r="J23" i="1"/>
  <c r="K14" i="1"/>
  <c r="L14" i="1" s="1"/>
  <c r="J22" i="1"/>
  <c r="J21" i="1"/>
  <c r="I24" i="1"/>
  <c r="I25" i="1" s="1"/>
  <c r="J12" i="1"/>
  <c r="K22" i="1"/>
  <c r="L22" i="1" l="1"/>
  <c r="K21" i="1"/>
  <c r="L13" i="1"/>
  <c r="J20" i="1"/>
  <c r="J24" i="1" s="1"/>
  <c r="K12" i="1"/>
  <c r="J16" i="1"/>
  <c r="J17" i="1" s="1"/>
  <c r="L15" i="1"/>
  <c r="K23" i="1"/>
  <c r="L23" i="1" l="1"/>
  <c r="L21" i="1"/>
  <c r="J25" i="1"/>
  <c r="L12" i="1"/>
  <c r="K20" i="1"/>
  <c r="K24" i="1" s="1"/>
  <c r="K16" i="1"/>
  <c r="K17" i="1" s="1"/>
  <c r="K25" i="1" l="1"/>
  <c r="L20" i="1"/>
  <c r="L24" i="1" s="1"/>
  <c r="L16" i="1"/>
  <c r="L17" i="1" l="1"/>
  <c r="L25" i="1"/>
</calcChain>
</file>

<file path=xl/sharedStrings.xml><?xml version="1.0" encoding="utf-8"?>
<sst xmlns="http://schemas.openxmlformats.org/spreadsheetml/2006/main" count="40" uniqueCount="22">
  <si>
    <t>1Q23</t>
  </si>
  <si>
    <t>2Q23</t>
  </si>
  <si>
    <t>3Q23</t>
  </si>
  <si>
    <t>4Q23</t>
  </si>
  <si>
    <t>1Q24</t>
  </si>
  <si>
    <t>US &amp; Canada</t>
  </si>
  <si>
    <t>EMEA</t>
  </si>
  <si>
    <t>LATAM</t>
  </si>
  <si>
    <t>APAC</t>
  </si>
  <si>
    <t>Total</t>
  </si>
  <si>
    <t>4Q21</t>
  </si>
  <si>
    <t>1Q22</t>
  </si>
  <si>
    <t>2Q22</t>
  </si>
  <si>
    <t>3Q22</t>
  </si>
  <si>
    <t>4Q22</t>
  </si>
  <si>
    <t>without PW sharing (actual)</t>
  </si>
  <si>
    <t>with PW sharing (counterfactual)</t>
  </si>
  <si>
    <t>delta</t>
  </si>
  <si>
    <t>q/q compounded growth rate</t>
  </si>
  <si>
    <t>relative increase</t>
  </si>
  <si>
    <t>ARPM</t>
  </si>
  <si>
    <t>y/y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</si>
</sst>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0" fontId="3" fillId="0" borderId="0" xfId="0" applyFont="1"/>
    <xf numFmtId="0" fontId="3" fillId="0" borderId="1" xfId="0" applyFont="1" applyBorder="1"/>
    <xf numFmtId="2" fontId="3" fillId="0" borderId="1" xfId="0" applyNumberFormat="1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9" fontId="0" fillId="0" borderId="0" xfId="1" applyFont="1"/>
    <xf numFmtId="2" fontId="3" fillId="0" borderId="0" xfId="0" applyNumberFormat="1" applyFont="1" applyBorder="1"/>
    <xf numFmtId="2" fontId="0" fillId="2" borderId="0" xfId="0" applyNumberFormat="1" applyFill="1"/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9" fontId="5" fillId="0" borderId="0" xfId="1" applyFont="1"/>
    <xf numFmtId="2" fontId="5" fillId="0" borderId="0" xfId="0" applyNumberFormat="1" applyFont="1" applyBorder="1"/>
    <xf numFmtId="164" fontId="5" fillId="0" borderId="0" xfId="1" applyNumberFormat="1" applyFont="1" applyBorder="1"/>
    <xf numFmtId="2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without PW sharing (actual)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Sheet1!$C$2:$L$2</c:f>
              <c:strCache>
                <c:ptCount val="10"/>
                <c:pt idx="0">
                  <c:v>4Q21</c:v>
                </c:pt>
                <c:pt idx="1">
                  <c:v>1Q22</c:v>
                </c:pt>
                <c:pt idx="2">
                  <c:v>2Q22</c:v>
                </c:pt>
                <c:pt idx="3">
                  <c:v>3Q22</c:v>
                </c:pt>
                <c:pt idx="4">
                  <c:v>4Q22</c:v>
                </c:pt>
                <c:pt idx="5">
                  <c:v>1Q23</c:v>
                </c:pt>
                <c:pt idx="6">
                  <c:v>2Q23</c:v>
                </c:pt>
                <c:pt idx="7">
                  <c:v>3Q23</c:v>
                </c:pt>
                <c:pt idx="8">
                  <c:v>4Q23</c:v>
                </c:pt>
                <c:pt idx="9">
                  <c:v>1Q24</c:v>
                </c:pt>
              </c:strCache>
            </c:strRef>
          </c:cat>
          <c:val>
            <c:numRef>
              <c:f>Sheet1!$C$8:$L$8</c:f>
              <c:numCache>
                <c:formatCode>0.00</c:formatCode>
                <c:ptCount val="10"/>
                <c:pt idx="0">
                  <c:v>221.85</c:v>
                </c:pt>
                <c:pt idx="1">
                  <c:v>221.64000000000001</c:v>
                </c:pt>
                <c:pt idx="2">
                  <c:v>220.67000000000002</c:v>
                </c:pt>
                <c:pt idx="3">
                  <c:v>223.09</c:v>
                </c:pt>
                <c:pt idx="4">
                  <c:v>230.75000000000003</c:v>
                </c:pt>
                <c:pt idx="5">
                  <c:v>232.5</c:v>
                </c:pt>
                <c:pt idx="6">
                  <c:v>238.39999999999998</c:v>
                </c:pt>
                <c:pt idx="7">
                  <c:v>247.16</c:v>
                </c:pt>
                <c:pt idx="8">
                  <c:v>260.27999999999997</c:v>
                </c:pt>
                <c:pt idx="9">
                  <c:v>269.61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1-455F-A9A8-43CE78E83C94}"/>
            </c:ext>
          </c:extLst>
        </c:ser>
        <c:ser>
          <c:idx val="1"/>
          <c:order val="1"/>
          <c:tx>
            <c:strRef>
              <c:f>Sheet1!$B$11</c:f>
              <c:strCache>
                <c:ptCount val="1"/>
                <c:pt idx="0">
                  <c:v>with PW sharing (counterfactual)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Sheet1!$C$24:$L$24</c:f>
              <c:numCache>
                <c:formatCode>0.00</c:formatCode>
                <c:ptCount val="10"/>
                <c:pt idx="6">
                  <c:v>3.5824886816579777</c:v>
                </c:pt>
                <c:pt idx="7">
                  <c:v>9.957319604959757</c:v>
                </c:pt>
                <c:pt idx="8">
                  <c:v>20.62211482150682</c:v>
                </c:pt>
                <c:pt idx="9">
                  <c:v>27.424405921916211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01-455F-A9A8-43CE78E83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0836079"/>
        <c:axId val="1460838479"/>
      </c:barChart>
      <c:catAx>
        <c:axId val="146083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0838479"/>
        <c:crosses val="autoZero"/>
        <c:auto val="1"/>
        <c:lblAlgn val="ctr"/>
        <c:lblOffset val="100"/>
        <c:noMultiLvlLbl val="0"/>
      </c:catAx>
      <c:valAx>
        <c:axId val="146083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Paid Memberships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083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1</xdr:row>
      <xdr:rowOff>157162</xdr:rowOff>
    </xdr:from>
    <xdr:to>
      <xdr:col>21</xdr:col>
      <xdr:colOff>104775</xdr:colOff>
      <xdr:row>16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2A5DF3-CE39-BDC4-12B6-CC708F168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796B-9714-4DEA-ADAE-B640F057A47B}">
  <dimension ref="B2:O34"/>
  <sheetViews>
    <sheetView showGridLines="0" tabSelected="1" zoomScaleNormal="100" workbookViewId="0">
      <selection activeCell="P23" sqref="P23"/>
    </sheetView>
  </sheetViews>
  <sheetFormatPr defaultRowHeight="15" x14ac:dyDescent="0.25"/>
  <cols>
    <col min="2" max="2" width="30.140625" customWidth="1"/>
    <col min="3" max="12" width="7.28515625" customWidth="1"/>
  </cols>
  <sheetData>
    <row r="2" spans="2:14" x14ac:dyDescent="0.25">
      <c r="B2" s="5"/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0</v>
      </c>
      <c r="I2" s="6" t="s">
        <v>1</v>
      </c>
      <c r="J2" s="6" t="s">
        <v>2</v>
      </c>
      <c r="K2" s="6" t="s">
        <v>3</v>
      </c>
      <c r="L2" s="6" t="s">
        <v>4</v>
      </c>
    </row>
    <row r="3" spans="2:14" x14ac:dyDescent="0.25">
      <c r="B3" s="8" t="s">
        <v>15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2:14" x14ac:dyDescent="0.25">
      <c r="B4" t="s">
        <v>5</v>
      </c>
      <c r="C4" s="1">
        <v>75.22</v>
      </c>
      <c r="D4" s="1">
        <v>74.58</v>
      </c>
      <c r="E4" s="1">
        <v>73.28</v>
      </c>
      <c r="F4" s="1">
        <v>73.39</v>
      </c>
      <c r="G4" s="1">
        <v>74.3</v>
      </c>
      <c r="H4" s="1">
        <v>74.400000000000006</v>
      </c>
      <c r="I4" s="1">
        <v>75.569999999999993</v>
      </c>
      <c r="J4" s="1">
        <v>77.319999999999993</v>
      </c>
      <c r="K4" s="1">
        <v>80.13</v>
      </c>
      <c r="L4" s="1">
        <v>82.66</v>
      </c>
    </row>
    <row r="5" spans="2:14" x14ac:dyDescent="0.25">
      <c r="B5" t="s">
        <v>6</v>
      </c>
      <c r="C5" s="1">
        <v>74.040000000000006</v>
      </c>
      <c r="D5" s="1">
        <v>73.73</v>
      </c>
      <c r="E5" s="1">
        <v>72.97</v>
      </c>
      <c r="F5" s="1">
        <v>73.53</v>
      </c>
      <c r="G5" s="1">
        <v>76.73</v>
      </c>
      <c r="H5" s="1">
        <v>77.37</v>
      </c>
      <c r="I5" s="1">
        <v>79.81</v>
      </c>
      <c r="J5" s="1">
        <v>83.76</v>
      </c>
      <c r="K5" s="1">
        <v>88.81</v>
      </c>
      <c r="L5" s="1">
        <v>91.73</v>
      </c>
    </row>
    <row r="6" spans="2:14" x14ac:dyDescent="0.25">
      <c r="B6" t="s">
        <v>7</v>
      </c>
      <c r="C6" s="1">
        <v>39.96</v>
      </c>
      <c r="D6" s="1">
        <v>39.61</v>
      </c>
      <c r="E6" s="1">
        <v>39.619999999999997</v>
      </c>
      <c r="F6" s="1">
        <v>39.94</v>
      </c>
      <c r="G6" s="1">
        <v>41.7</v>
      </c>
      <c r="H6" s="1">
        <v>41.25</v>
      </c>
      <c r="I6" s="1">
        <v>42.47</v>
      </c>
      <c r="J6" s="1">
        <v>43.65</v>
      </c>
      <c r="K6" s="1">
        <v>46</v>
      </c>
      <c r="L6" s="1">
        <v>47.72</v>
      </c>
    </row>
    <row r="7" spans="2:14" x14ac:dyDescent="0.25">
      <c r="B7" t="s">
        <v>8</v>
      </c>
      <c r="C7" s="1">
        <v>32.630000000000003</v>
      </c>
      <c r="D7" s="1">
        <v>33.72</v>
      </c>
      <c r="E7" s="1">
        <v>34.799999999999997</v>
      </c>
      <c r="F7" s="1">
        <v>36.229999999999997</v>
      </c>
      <c r="G7" s="1">
        <v>38.020000000000003</v>
      </c>
      <c r="H7" s="1">
        <v>39.479999999999997</v>
      </c>
      <c r="I7" s="1">
        <v>40.549999999999997</v>
      </c>
      <c r="J7" s="1">
        <v>42.43</v>
      </c>
      <c r="K7" s="1">
        <v>45.34</v>
      </c>
      <c r="L7" s="1">
        <v>47.5</v>
      </c>
    </row>
    <row r="8" spans="2:14" x14ac:dyDescent="0.25">
      <c r="B8" s="3" t="s">
        <v>9</v>
      </c>
      <c r="C8" s="4">
        <f t="shared" ref="C8:G8" si="0">SUM(C4:C7)</f>
        <v>221.85</v>
      </c>
      <c r="D8" s="4">
        <f t="shared" si="0"/>
        <v>221.64000000000001</v>
      </c>
      <c r="E8" s="4">
        <f t="shared" si="0"/>
        <v>220.67000000000002</v>
      </c>
      <c r="F8" s="4">
        <f t="shared" si="0"/>
        <v>223.09</v>
      </c>
      <c r="G8" s="4">
        <f t="shared" si="0"/>
        <v>230.75000000000003</v>
      </c>
      <c r="H8" s="4">
        <f>SUM(H4:H7)</f>
        <v>232.5</v>
      </c>
      <c r="I8" s="4">
        <f t="shared" ref="I8:L8" si="1">SUM(I4:I7)</f>
        <v>238.39999999999998</v>
      </c>
      <c r="J8" s="4">
        <f t="shared" si="1"/>
        <v>247.16</v>
      </c>
      <c r="K8" s="4">
        <f t="shared" si="1"/>
        <v>260.27999999999997</v>
      </c>
      <c r="L8" s="4">
        <f t="shared" si="1"/>
        <v>269.61</v>
      </c>
      <c r="N8" s="1"/>
    </row>
    <row r="9" spans="2:14" s="9" customFormat="1" x14ac:dyDescent="0.25">
      <c r="B9" s="8" t="s">
        <v>21</v>
      </c>
      <c r="C9" s="17"/>
      <c r="D9" s="17"/>
      <c r="E9" s="17"/>
      <c r="F9" s="17"/>
      <c r="G9" s="18">
        <f>G8/C8-1</f>
        <v>4.0117196303808944E-2</v>
      </c>
      <c r="H9" s="18">
        <f t="shared" ref="H9:L9" si="2">H8/D8-1</f>
        <v>4.8998375744450318E-2</v>
      </c>
      <c r="I9" s="18">
        <f t="shared" si="2"/>
        <v>8.0346218335070274E-2</v>
      </c>
      <c r="J9" s="18">
        <f t="shared" si="2"/>
        <v>0.10789367519835036</v>
      </c>
      <c r="K9" s="18">
        <f t="shared" si="2"/>
        <v>0.12797399783315244</v>
      </c>
      <c r="L9" s="18">
        <f t="shared" si="2"/>
        <v>0.15961290322580646</v>
      </c>
    </row>
    <row r="11" spans="2:14" ht="15.75" thickBot="1" x14ac:dyDescent="0.3">
      <c r="B11" s="9" t="s">
        <v>16</v>
      </c>
    </row>
    <row r="12" spans="2:14" x14ac:dyDescent="0.25">
      <c r="B12" t="s">
        <v>5</v>
      </c>
      <c r="C12" s="12" t="s">
        <v>18</v>
      </c>
      <c r="D12" s="12"/>
      <c r="E12" s="12"/>
      <c r="F12" s="12"/>
      <c r="G12" s="13">
        <f>(H4/C4)^(1/(COUNT(C4:H4)-1))-1</f>
        <v>-2.189841032605111E-3</v>
      </c>
      <c r="H12" s="1"/>
      <c r="I12" s="1">
        <f>H4*(1+$G12)</f>
        <v>74.237075827174181</v>
      </c>
      <c r="J12" s="1">
        <f>I12*(1+$G12)</f>
        <v>74.074508432387219</v>
      </c>
      <c r="K12" s="1">
        <f>J12*(1+$G12)</f>
        <v>73.912297034351923</v>
      </c>
      <c r="L12" s="1">
        <f>K12*(1+$G12)</f>
        <v>73.750440853492009</v>
      </c>
    </row>
    <row r="13" spans="2:14" x14ac:dyDescent="0.25">
      <c r="B13" t="s">
        <v>6</v>
      </c>
      <c r="C13" s="12" t="s">
        <v>18</v>
      </c>
      <c r="D13" s="12"/>
      <c r="E13" s="12"/>
      <c r="F13" s="12"/>
      <c r="G13" s="14">
        <f>(H5/C5)^(1/(COUNT(C5:H5)-1))-1</f>
        <v>8.8375467241759154E-3</v>
      </c>
      <c r="H13" s="1"/>
      <c r="I13" s="1">
        <f>H5*(1+$G13)</f>
        <v>78.053760990049497</v>
      </c>
      <c r="J13" s="1">
        <f>I13*(1+$G13)</f>
        <v>78.743564749796718</v>
      </c>
      <c r="K13" s="1">
        <f>J13*(1+$G13)</f>
        <v>79.439464682501225</v>
      </c>
      <c r="L13" s="1">
        <f>K13*(1+$G13)</f>
        <v>80.141514663376356</v>
      </c>
    </row>
    <row r="14" spans="2:14" x14ac:dyDescent="0.25">
      <c r="B14" t="s">
        <v>7</v>
      </c>
      <c r="C14" s="12" t="s">
        <v>18</v>
      </c>
      <c r="D14" s="12"/>
      <c r="E14" s="12"/>
      <c r="F14" s="12"/>
      <c r="G14" s="14">
        <f>(H6/C6)^(1/(COUNT(C6:H6)-1))-1</f>
        <v>6.3746640338988581E-3</v>
      </c>
      <c r="H14" s="1"/>
      <c r="I14" s="1">
        <f>H6*(1+$G14)</f>
        <v>41.51295489139833</v>
      </c>
      <c r="J14" s="1">
        <f>I14*(1+$G14)</f>
        <v>41.777586031885392</v>
      </c>
      <c r="K14" s="1">
        <f>J14*(1+$G14)</f>
        <v>42.04390410698597</v>
      </c>
      <c r="L14" s="1">
        <f>K14*(1+$G14)</f>
        <v>42.311919870341463</v>
      </c>
    </row>
    <row r="15" spans="2:14" ht="15.75" thickBot="1" x14ac:dyDescent="0.3">
      <c r="B15" t="s">
        <v>8</v>
      </c>
      <c r="C15" s="12" t="s">
        <v>18</v>
      </c>
      <c r="D15" s="12"/>
      <c r="E15" s="12"/>
      <c r="F15" s="12"/>
      <c r="G15" s="15">
        <f>(H7/C7)^(1/(COUNT(C7:H7)-1))-1</f>
        <v>3.8848014430598043E-2</v>
      </c>
      <c r="H15" s="1"/>
      <c r="I15" s="1">
        <f>H7*(1+$G15)</f>
        <v>41.013719609720006</v>
      </c>
      <c r="J15" s="1">
        <f>I15*(1+$G15)</f>
        <v>42.607021180970911</v>
      </c>
      <c r="K15" s="1">
        <f>J15*(1+$G15)</f>
        <v>44.262219354654064</v>
      </c>
      <c r="L15" s="1">
        <f>K15*(1+$G15)</f>
        <v>45.981718690873961</v>
      </c>
    </row>
    <row r="16" spans="2:14" x14ac:dyDescent="0.25">
      <c r="B16" s="3" t="s">
        <v>9</v>
      </c>
      <c r="C16" s="19">
        <f t="shared" ref="C16:H16" si="3">C8</f>
        <v>221.85</v>
      </c>
      <c r="D16" s="19">
        <f t="shared" si="3"/>
        <v>221.64000000000001</v>
      </c>
      <c r="E16" s="19">
        <f t="shared" si="3"/>
        <v>220.67000000000002</v>
      </c>
      <c r="F16" s="19">
        <f t="shared" si="3"/>
        <v>223.09</v>
      </c>
      <c r="G16" s="19">
        <f t="shared" si="3"/>
        <v>230.75000000000003</v>
      </c>
      <c r="H16" s="19">
        <f>H8</f>
        <v>232.5</v>
      </c>
      <c r="I16" s="4">
        <f t="shared" ref="I16" si="4">SUM(I12:I15)</f>
        <v>234.81751131834201</v>
      </c>
      <c r="J16" s="4">
        <f t="shared" ref="J16" si="5">SUM(J12:J15)</f>
        <v>237.20268039504023</v>
      </c>
      <c r="K16" s="4">
        <f t="shared" ref="K16" si="6">SUM(K12:K15)</f>
        <v>239.65788517849319</v>
      </c>
      <c r="L16" s="4">
        <f t="shared" ref="L16" si="7">SUM(L12:L15)</f>
        <v>242.1855940780838</v>
      </c>
      <c r="N16" s="1"/>
    </row>
    <row r="17" spans="2:15" x14ac:dyDescent="0.25">
      <c r="B17" s="8" t="s">
        <v>21</v>
      </c>
      <c r="C17" s="11"/>
      <c r="D17" s="11"/>
      <c r="E17" s="11"/>
      <c r="F17" s="11"/>
      <c r="G17" s="18"/>
      <c r="H17" s="18"/>
      <c r="I17" s="18">
        <f t="shared" ref="I17" si="8">I16/E16-1</f>
        <v>6.4111620602447017E-2</v>
      </c>
      <c r="J17" s="18">
        <f t="shared" ref="J17" si="9">J16/F16-1</f>
        <v>6.3260031355238722E-2</v>
      </c>
      <c r="K17" s="18">
        <f t="shared" ref="K17" si="10">K16/G16-1</f>
        <v>3.8604052777868603E-2</v>
      </c>
      <c r="L17" s="18">
        <f t="shared" ref="L17" si="11">L16/H16-1</f>
        <v>4.1658469153048605E-2</v>
      </c>
    </row>
    <row r="19" spans="2:15" x14ac:dyDescent="0.25">
      <c r="B19" s="9" t="s">
        <v>17</v>
      </c>
    </row>
    <row r="20" spans="2:15" x14ac:dyDescent="0.25">
      <c r="B20" t="s">
        <v>5</v>
      </c>
      <c r="C20" s="1"/>
      <c r="D20" s="1"/>
      <c r="E20" s="1"/>
      <c r="F20" s="1"/>
      <c r="G20" s="1"/>
      <c r="H20" s="1"/>
      <c r="I20" s="1">
        <f>I4-I12</f>
        <v>1.3329241728258125</v>
      </c>
      <c r="J20" s="1">
        <f>J4-J12</f>
        <v>3.245491567612774</v>
      </c>
      <c r="K20" s="1">
        <f>K4-K12</f>
        <v>6.2177029656480727</v>
      </c>
      <c r="L20" s="1">
        <f>L4-L12</f>
        <v>8.9095591465079877</v>
      </c>
      <c r="N20" s="10"/>
      <c r="O20" s="10"/>
    </row>
    <row r="21" spans="2:15" x14ac:dyDescent="0.25">
      <c r="B21" t="s">
        <v>6</v>
      </c>
      <c r="C21" s="1"/>
      <c r="D21" s="1"/>
      <c r="E21" s="1"/>
      <c r="F21" s="1"/>
      <c r="G21" s="1"/>
      <c r="H21" s="1"/>
      <c r="I21" s="1">
        <f>I5-I13</f>
        <v>1.7562390099505052</v>
      </c>
      <c r="J21" s="1">
        <f>J5-J13</f>
        <v>5.016435250203287</v>
      </c>
      <c r="K21" s="1">
        <f>K5-K13</f>
        <v>9.3705353174987778</v>
      </c>
      <c r="L21" s="1">
        <f>L5-L13</f>
        <v>11.588485336623648</v>
      </c>
      <c r="N21" s="10"/>
      <c r="O21" s="10"/>
    </row>
    <row r="22" spans="2:15" x14ac:dyDescent="0.25">
      <c r="B22" t="s">
        <v>7</v>
      </c>
      <c r="C22" s="1"/>
      <c r="D22" s="1"/>
      <c r="E22" s="1"/>
      <c r="F22" s="1"/>
      <c r="G22" s="1"/>
      <c r="H22" s="1"/>
      <c r="I22" s="1">
        <f>I6-I14</f>
        <v>0.95704510860166891</v>
      </c>
      <c r="J22" s="1">
        <f>J6-J14</f>
        <v>1.872413968114607</v>
      </c>
      <c r="K22" s="1">
        <f>K6-K14</f>
        <v>3.9560958930140302</v>
      </c>
      <c r="L22" s="1">
        <f>L6-L14</f>
        <v>5.4080801296585364</v>
      </c>
      <c r="N22" s="10"/>
      <c r="O22" s="10"/>
    </row>
    <row r="23" spans="2:15" x14ac:dyDescent="0.25">
      <c r="B23" t="s">
        <v>8</v>
      </c>
      <c r="C23" s="1"/>
      <c r="D23" s="1"/>
      <c r="E23" s="1"/>
      <c r="F23" s="1"/>
      <c r="G23" s="1"/>
      <c r="H23" s="1"/>
      <c r="I23" s="1">
        <f>I7-I15</f>
        <v>-0.46371960972000892</v>
      </c>
      <c r="J23" s="1">
        <f>J7-J15</f>
        <v>-0.17702118097091102</v>
      </c>
      <c r="K23" s="1">
        <f>K7-K15</f>
        <v>1.0777806453459391</v>
      </c>
      <c r="L23" s="1">
        <f>L7-L15</f>
        <v>1.5182813091260385</v>
      </c>
      <c r="N23" s="10"/>
      <c r="O23" s="10"/>
    </row>
    <row r="24" spans="2:15" x14ac:dyDescent="0.25">
      <c r="B24" s="3" t="s">
        <v>9</v>
      </c>
      <c r="C24" s="4"/>
      <c r="D24" s="4"/>
      <c r="E24" s="4"/>
      <c r="F24" s="4"/>
      <c r="G24" s="4"/>
      <c r="H24" s="4"/>
      <c r="I24" s="4">
        <f t="shared" ref="I24" si="12">SUM(I20:I23)</f>
        <v>3.5824886816579777</v>
      </c>
      <c r="J24" s="4">
        <f t="shared" ref="J24" si="13">SUM(J20:J23)</f>
        <v>9.957319604959757</v>
      </c>
      <c r="K24" s="4">
        <f t="shared" ref="K24" si="14">SUM(K20:K23)</f>
        <v>20.62211482150682</v>
      </c>
      <c r="L24" s="4">
        <f t="shared" ref="L24" si="15">SUM(L20:L23)</f>
        <v>27.424405921916211</v>
      </c>
    </row>
    <row r="25" spans="2:15" x14ac:dyDescent="0.25">
      <c r="B25" s="9" t="s">
        <v>19</v>
      </c>
      <c r="C25" s="9"/>
      <c r="D25" s="9"/>
      <c r="E25" s="9"/>
      <c r="F25" s="9"/>
      <c r="G25" s="9"/>
      <c r="H25" s="9"/>
      <c r="I25" s="16">
        <f>I24/I16</f>
        <v>1.5256480070607677E-2</v>
      </c>
      <c r="J25" s="16">
        <f>J24/J16</f>
        <v>4.1978107449615304E-2</v>
      </c>
      <c r="K25" s="16">
        <f>K24/K16</f>
        <v>8.604813818726563E-2</v>
      </c>
      <c r="L25" s="16">
        <f>L24/L16</f>
        <v>0.11323714784238663</v>
      </c>
    </row>
    <row r="29" spans="2:15" x14ac:dyDescent="0.25">
      <c r="B29" s="2" t="s">
        <v>20</v>
      </c>
    </row>
    <row r="30" spans="2:15" x14ac:dyDescent="0.25">
      <c r="B30" t="s">
        <v>5</v>
      </c>
      <c r="C30" s="1">
        <v>14.78</v>
      </c>
      <c r="D30" s="1">
        <v>14.91</v>
      </c>
      <c r="E30" s="1">
        <v>15.95</v>
      </c>
      <c r="F30" s="1">
        <v>16.37</v>
      </c>
      <c r="G30" s="1">
        <v>16.23</v>
      </c>
      <c r="H30" s="1">
        <v>16.18</v>
      </c>
      <c r="I30" s="1">
        <v>16</v>
      </c>
      <c r="J30" s="1">
        <v>16.29</v>
      </c>
      <c r="K30" s="1">
        <v>16.64</v>
      </c>
      <c r="L30" s="1">
        <v>17.3</v>
      </c>
    </row>
    <row r="31" spans="2:15" x14ac:dyDescent="0.25">
      <c r="B31" t="s">
        <v>6</v>
      </c>
      <c r="C31" s="1">
        <v>11.64</v>
      </c>
      <c r="D31" s="1">
        <v>11.56</v>
      </c>
      <c r="E31" s="1">
        <v>11.17</v>
      </c>
      <c r="F31" s="1">
        <v>10.81</v>
      </c>
      <c r="G31" s="1">
        <v>10.43</v>
      </c>
      <c r="H31" s="1">
        <v>10.89</v>
      </c>
      <c r="I31" s="1">
        <v>10.87</v>
      </c>
      <c r="J31" s="1">
        <v>10.98</v>
      </c>
      <c r="K31" s="1">
        <v>10.75</v>
      </c>
      <c r="L31" s="1">
        <v>10.92</v>
      </c>
    </row>
    <row r="32" spans="2:15" x14ac:dyDescent="0.25">
      <c r="B32" t="s">
        <v>7</v>
      </c>
      <c r="C32" s="1">
        <v>8.14</v>
      </c>
      <c r="D32" s="1">
        <v>8.3699999999999992</v>
      </c>
      <c r="E32" s="1">
        <v>8.67</v>
      </c>
      <c r="F32" s="1">
        <v>8.58</v>
      </c>
      <c r="G32" s="1">
        <v>8.3000000000000007</v>
      </c>
      <c r="H32" s="1">
        <v>8.6</v>
      </c>
      <c r="I32" s="1">
        <v>8.58</v>
      </c>
      <c r="J32" s="1">
        <v>8.85</v>
      </c>
      <c r="K32" s="1">
        <v>8.6</v>
      </c>
      <c r="L32" s="1">
        <v>8.2899999999999991</v>
      </c>
    </row>
    <row r="33" spans="2:12" x14ac:dyDescent="0.25">
      <c r="B33" t="s">
        <v>8</v>
      </c>
      <c r="C33" s="1">
        <v>9.26</v>
      </c>
      <c r="D33" s="1">
        <v>9.2100000000000009</v>
      </c>
      <c r="E33" s="1">
        <v>8.83</v>
      </c>
      <c r="F33" s="1">
        <v>8.34</v>
      </c>
      <c r="G33" s="1">
        <v>7.69</v>
      </c>
      <c r="H33" s="1">
        <v>8.0299999999999994</v>
      </c>
      <c r="I33" s="1">
        <v>7.66</v>
      </c>
      <c r="J33" s="1">
        <v>7.62</v>
      </c>
      <c r="K33" s="1">
        <v>7.31</v>
      </c>
      <c r="L33" s="1">
        <v>7.35</v>
      </c>
    </row>
    <row r="34" spans="2:12" x14ac:dyDescent="0.25">
      <c r="B34" s="3"/>
      <c r="C34" s="4">
        <f>SUMPRODUCT(C4:C7,C30:C33)/C8</f>
        <v>11.724162271805275</v>
      </c>
      <c r="D34" s="4">
        <f t="shared" ref="D34:G34" si="16">SUMPRODUCT(D4:D7,D30:D33)/D8</f>
        <v>11.759625970041508</v>
      </c>
      <c r="E34" s="4">
        <f t="shared" si="16"/>
        <v>11.939458467394751</v>
      </c>
      <c r="F34" s="4">
        <f t="shared" si="16"/>
        <v>11.838706351696626</v>
      </c>
      <c r="G34" s="4">
        <f t="shared" si="16"/>
        <v>11.461177464788729</v>
      </c>
      <c r="H34" s="4">
        <f t="shared" ref="H34" si="17">SUMPRODUCT(H4:H7,H30:H33)/H8</f>
        <v>11.690863225806451</v>
      </c>
      <c r="I34" s="4">
        <f t="shared" ref="I34" si="18">SUMPRODUCT(I4:I7,I30:I33)/I8</f>
        <v>11.542199244966444</v>
      </c>
      <c r="J34" s="4">
        <f t="shared" ref="J34" si="19">SUMPRODUCT(J4:J7,J30:J33)/J8</f>
        <v>11.688164346981711</v>
      </c>
      <c r="K34" s="4">
        <f t="shared" ref="K34" si="20">SUMPRODUCT(K4:K7,K30:K33)/K8</f>
        <v>11.584086752727833</v>
      </c>
      <c r="L34" s="4">
        <f t="shared" ref="L34" si="21">SUMPRODUCT(L4:L7,L30:L33)/L8</f>
        <v>11.78158599458477</v>
      </c>
    </row>
  </sheetData>
  <phoneticPr fontId="4" type="noConversion"/>
  <pageMargins left="0.7" right="0.7" top="0.75" bottom="0.75" header="0.3" footer="0.3"/>
  <pageSetup orientation="portrait" r:id="rId1"/>
  <ignoredErrors>
    <ignoredError sqref="G12:G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Hoffmann</dc:creator>
  <cp:lastModifiedBy>Alex Hoffmann</cp:lastModifiedBy>
  <dcterms:created xsi:type="dcterms:W3CDTF">2024-04-19T10:14:10Z</dcterms:created>
  <dcterms:modified xsi:type="dcterms:W3CDTF">2024-04-19T13:35:34Z</dcterms:modified>
</cp:coreProperties>
</file>